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leyk885\Documents\School Documents\"/>
    </mc:Choice>
  </mc:AlternateContent>
  <xr:revisionPtr revIDLastSave="0" documentId="13_ncr:1_{09322A97-8907-4146-A5CD-D2CCA33586AB}" xr6:coauthVersionLast="47" xr6:coauthVersionMax="47" xr10:uidLastSave="{00000000-0000-0000-0000-000000000000}"/>
  <bookViews>
    <workbookView xWindow="-120" yWindow="-120" windowWidth="20730" windowHeight="11160" xr2:uid="{56332669-B45D-4BE4-96BA-68E1C206C4B4}"/>
  </bookViews>
  <sheets>
    <sheet name="Chicken SY25" sheetId="1" r:id="rId1"/>
    <sheet name="Fernandos SY25" sheetId="2" r:id="rId2"/>
  </sheets>
  <definedNames>
    <definedName name="_xlnm.Print_Area" localSheetId="0">'Chicken SY25'!$A$1:$O$24</definedName>
    <definedName name="_xlnm.Print_Area" localSheetId="1">'Fernandos SY25'!$A$1:$P$17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L19" i="1"/>
  <c r="O13" i="2"/>
  <c r="L13" i="2"/>
  <c r="H13" i="2"/>
  <c r="I13" i="2" s="1"/>
  <c r="J13" i="2" s="1"/>
  <c r="F13" i="2"/>
  <c r="H7" i="2"/>
  <c r="I7" i="2" s="1"/>
  <c r="K17" i="2"/>
  <c r="O16" i="2"/>
  <c r="L16" i="2"/>
  <c r="H16" i="2"/>
  <c r="I16" i="2" s="1"/>
  <c r="F16" i="2"/>
  <c r="O15" i="2"/>
  <c r="L15" i="2"/>
  <c r="H15" i="2"/>
  <c r="I15" i="2" s="1"/>
  <c r="F15" i="2"/>
  <c r="O14" i="2"/>
  <c r="L14" i="2"/>
  <c r="H14" i="2"/>
  <c r="I14" i="2" s="1"/>
  <c r="F14" i="2"/>
  <c r="O12" i="2"/>
  <c r="L12" i="2"/>
  <c r="H12" i="2"/>
  <c r="I12" i="2" s="1"/>
  <c r="F12" i="2"/>
  <c r="O11" i="2"/>
  <c r="L11" i="2"/>
  <c r="H11" i="2"/>
  <c r="I11" i="2" s="1"/>
  <c r="F11" i="2"/>
  <c r="O10" i="2"/>
  <c r="L10" i="2"/>
  <c r="H10" i="2"/>
  <c r="I10" i="2" s="1"/>
  <c r="F10" i="2"/>
  <c r="O9" i="2"/>
  <c r="L9" i="2"/>
  <c r="H9" i="2"/>
  <c r="I9" i="2" s="1"/>
  <c r="F9" i="2"/>
  <c r="O8" i="2"/>
  <c r="L8" i="2"/>
  <c r="H8" i="2"/>
  <c r="I8" i="2" s="1"/>
  <c r="F8" i="2"/>
  <c r="O7" i="2"/>
  <c r="L7" i="2"/>
  <c r="F7" i="2"/>
  <c r="O6" i="2"/>
  <c r="L6" i="2"/>
  <c r="H6" i="2"/>
  <c r="I6" i="2" s="1"/>
  <c r="F6" i="2"/>
  <c r="O5" i="2"/>
  <c r="L5" i="2"/>
  <c r="H5" i="2"/>
  <c r="I5" i="2" s="1"/>
  <c r="F5" i="2"/>
  <c r="O4" i="2"/>
  <c r="L4" i="2"/>
  <c r="H4" i="2"/>
  <c r="I4" i="2" s="1"/>
  <c r="F4" i="2"/>
  <c r="N23" i="1"/>
  <c r="L23" i="1"/>
  <c r="K19" i="1"/>
  <c r="K20" i="1"/>
  <c r="E19" i="1"/>
  <c r="E20" i="1"/>
  <c r="E18" i="1"/>
  <c r="E14" i="1"/>
  <c r="E15" i="1"/>
  <c r="E16" i="1"/>
  <c r="E13" i="1"/>
  <c r="H10" i="1"/>
  <c r="H11" i="1"/>
  <c r="H9" i="1"/>
  <c r="E10" i="1"/>
  <c r="E11" i="1"/>
  <c r="E9" i="1"/>
  <c r="H5" i="1"/>
  <c r="H6" i="1"/>
  <c r="H7" i="1"/>
  <c r="H4" i="1"/>
  <c r="G4" i="1"/>
  <c r="G5" i="1"/>
  <c r="E4" i="1"/>
  <c r="E5" i="1"/>
  <c r="E6" i="1"/>
  <c r="E7" i="1"/>
  <c r="G19" i="1"/>
  <c r="H19" i="1" s="1"/>
  <c r="N4" i="1"/>
  <c r="N5" i="1"/>
  <c r="M13" i="2" l="1"/>
  <c r="J15" i="2"/>
  <c r="M15" i="2" s="1"/>
  <c r="J5" i="2"/>
  <c r="M5" i="2" s="1"/>
  <c r="J10" i="2"/>
  <c r="M10" i="2" s="1"/>
  <c r="J9" i="2"/>
  <c r="M9" i="2" s="1"/>
  <c r="J16" i="2"/>
  <c r="M16" i="2" s="1"/>
  <c r="J4" i="2"/>
  <c r="M4" i="2" s="1"/>
  <c r="J6" i="2"/>
  <c r="M6" i="2" s="1"/>
  <c r="J8" i="2"/>
  <c r="M8" i="2" s="1"/>
  <c r="O17" i="2"/>
  <c r="J7" i="2"/>
  <c r="M7" i="2" s="1"/>
  <c r="J11" i="2"/>
  <c r="M11" i="2" s="1"/>
  <c r="J14" i="2"/>
  <c r="M14" i="2" s="1"/>
  <c r="J12" i="2"/>
  <c r="M12" i="2" s="1"/>
  <c r="N22" i="1"/>
  <c r="M17" i="2" l="1"/>
  <c r="K23" i="1"/>
  <c r="K22" i="1"/>
  <c r="N19" i="1"/>
  <c r="N7" i="1" l="1"/>
  <c r="I5" i="1"/>
  <c r="I19" i="1"/>
  <c r="I4" i="1"/>
  <c r="K4" i="1"/>
  <c r="K5" i="1"/>
  <c r="K6" i="1"/>
  <c r="G6" i="1"/>
  <c r="N6" i="1" l="1"/>
  <c r="L4" i="1"/>
  <c r="L5" i="1"/>
  <c r="I6" i="1"/>
  <c r="L6" i="1" s="1"/>
  <c r="G23" i="1"/>
  <c r="H23" i="1" s="1"/>
  <c r="E23" i="1"/>
  <c r="G22" i="1"/>
  <c r="H22" i="1" s="1"/>
  <c r="I23" i="1" l="1"/>
  <c r="E22" i="1"/>
  <c r="I22" i="1" s="1"/>
  <c r="L22" i="1" s="1"/>
  <c r="K7" i="1"/>
  <c r="I7" i="1" l="1"/>
  <c r="L7" i="1" s="1"/>
  <c r="G18" i="1"/>
  <c r="K18" i="1"/>
  <c r="G16" i="1"/>
  <c r="H16" i="1" s="1"/>
  <c r="G15" i="1"/>
  <c r="H15" i="1" s="1"/>
  <c r="G14" i="1"/>
  <c r="H14" i="1" s="1"/>
  <c r="G13" i="1"/>
  <c r="H13" i="1" s="1"/>
  <c r="G20" i="1"/>
  <c r="H20" i="1" s="1"/>
  <c r="G9" i="1"/>
  <c r="G10" i="1"/>
  <c r="G11" i="1"/>
  <c r="N18" i="1" l="1"/>
  <c r="H18" i="1"/>
  <c r="N20" i="1"/>
  <c r="N14" i="1"/>
  <c r="K14" i="1"/>
  <c r="N15" i="1"/>
  <c r="K15" i="1"/>
  <c r="N16" i="1"/>
  <c r="K16" i="1"/>
  <c r="I11" i="1"/>
  <c r="I10" i="1"/>
  <c r="I9" i="1"/>
  <c r="N13" i="1"/>
  <c r="K13" i="1"/>
  <c r="I13" i="1"/>
  <c r="I15" i="1"/>
  <c r="I14" i="1"/>
  <c r="L18" i="1"/>
  <c r="I16" i="1"/>
  <c r="L13" i="1" l="1"/>
  <c r="L16" i="1"/>
  <c r="L20" i="1"/>
  <c r="L14" i="1"/>
  <c r="L15" i="1"/>
  <c r="N10" i="1"/>
  <c r="K10" i="1"/>
  <c r="L10" i="1" s="1"/>
  <c r="N11" i="1"/>
  <c r="K11" i="1"/>
  <c r="L11" i="1" s="1"/>
  <c r="N9" i="1"/>
  <c r="K9" i="1"/>
  <c r="L9" i="1" s="1"/>
  <c r="L24" i="1" l="1"/>
  <c r="N24" i="1"/>
  <c r="R24" i="1" s="1"/>
</calcChain>
</file>

<file path=xl/sharedStrings.xml><?xml version="1.0" encoding="utf-8"?>
<sst xmlns="http://schemas.openxmlformats.org/spreadsheetml/2006/main" count="82" uniqueCount="56">
  <si>
    <t>PTV</t>
  </si>
  <si>
    <t>Servings/cs.</t>
  </si>
  <si>
    <t xml:space="preserve"> </t>
  </si>
  <si>
    <t>Description</t>
  </si>
  <si>
    <t>NET Pricing</t>
  </si>
  <si>
    <t>Commerical</t>
  </si>
  <si>
    <t>First Ship Date</t>
  </si>
  <si>
    <t>Total Drawdown</t>
  </si>
  <si>
    <t>Commodity Portion Cost</t>
  </si>
  <si>
    <t>Savings per portion</t>
  </si>
  <si>
    <t>Commerical Portion Cost</t>
  </si>
  <si>
    <t>Total Cs needed</t>
  </si>
  <si>
    <t xml:space="preserve">Total Servings </t>
  </si>
  <si>
    <t>Commodity Pounds/Cs</t>
  </si>
  <si>
    <t>Net Savings$</t>
  </si>
  <si>
    <t>NAE Chicken Thigh Strips, FC</t>
  </si>
  <si>
    <t>Grilled Chicken Breast Strips</t>
  </si>
  <si>
    <t>NAE Cajun Style Diced Chicken Breast, FC</t>
  </si>
  <si>
    <t>NAE Chili Verde Diced Chicken Breast, FC</t>
  </si>
  <si>
    <t>NAE Parm-Garlic Diced Chicken Breast, FC</t>
  </si>
  <si>
    <t>WG, NAE Popcorn Chicken White Meat, CN</t>
  </si>
  <si>
    <t>WG, NAE Chicken Nuggets W/D, CN</t>
  </si>
  <si>
    <t>WG, NAE Chicken Patty W/D, CN</t>
  </si>
  <si>
    <t>WG, NAE Spicy Chicken Patty W/D, CN</t>
  </si>
  <si>
    <t>Oven Roasted Wings Serving size 6.9oz bone-in/3.7oz edible/6-7 per serving
portion (105g)</t>
  </si>
  <si>
    <t>All Natural Buffalo Wings Serving size 8.1oz bone-in / 4.37oz edible/4-5 per serving</t>
  </si>
  <si>
    <t>NAE Shredded Chicken</t>
  </si>
  <si>
    <t>WG, Chicken Corn Dog, CN</t>
  </si>
  <si>
    <t>WG, NAE Uncured Chicken Corn Dog, CN</t>
  </si>
  <si>
    <t>WG, NAE Mini Chicken Corn Dogs, CN</t>
  </si>
  <si>
    <t>NAE Oven Roasted Diced Chicken</t>
  </si>
  <si>
    <t>Unbreaded Fully Cooked Chicken</t>
  </si>
  <si>
    <t>Bold Bites Fully Cooked Flavored Diced Chicken</t>
  </si>
  <si>
    <t>New Fully Cooked Breaded  Items</t>
  </si>
  <si>
    <t>Chicken Corn Dogs &amp; Mini Corn Dogs</t>
  </si>
  <si>
    <t>Fully Cooked Bone In Chicken Wings</t>
  </si>
  <si>
    <t>Fernando's Burritos</t>
  </si>
  <si>
    <t>WG Egg &amp; Cheese Breakfast Burrito CN</t>
  </si>
  <si>
    <t>WG Pork Sausage, Egg &amp; Cheese Breakfast Burrito CN</t>
  </si>
  <si>
    <t>WG Egg, Turkey Sausage, Potato &amp; Cheese Breakfast Burrito CN</t>
  </si>
  <si>
    <t>WG Beef Chili, Cheese &amp; Bean Fiesta Layered Burrito PF CN</t>
  </si>
  <si>
    <t>WG Taco Snack Burrito CN</t>
  </si>
  <si>
    <t>WG Cheesey Chicken Burrito CN</t>
  </si>
  <si>
    <t>WG Cheese &amp; Bean Red Chili Fiesta Layered Burrito CN</t>
  </si>
  <si>
    <t>WG Beff, Cheese &amp; Bean Fiesta Burrito CN</t>
  </si>
  <si>
    <t>WG Taco Snack Burrito CN Individually Wrapped</t>
  </si>
  <si>
    <t>WG Beef, Cheese &amp; Bean Fiesta Layered Burrito CN IW</t>
  </si>
  <si>
    <t>WG Tortilla Cheese, Beef, Bean &amp; Red Chili Burritos PF CN</t>
  </si>
  <si>
    <t>WG Tortilla Cheese &amp; Bean Burritos CN</t>
  </si>
  <si>
    <t>WG Cheese &amp; Bean Burritos CN Individually Wrapped</t>
  </si>
  <si>
    <t>Portion Size</t>
  </si>
  <si>
    <t>5.0 oz.</t>
  </si>
  <si>
    <t>3.5 Oz.</t>
  </si>
  <si>
    <t>4.75 oz.</t>
  </si>
  <si>
    <t>4.5 oz.</t>
  </si>
  <si>
    <t xml:space="preserve">4.5 oz.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</si>
</sst>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/>
    <xf numFmtId="44" fontId="0" fillId="2" borderId="0" xfId="0" applyNumberFormat="1" applyFill="1"/>
    <xf numFmtId="44" fontId="0" fillId="0" borderId="0" xfId="1" applyFont="1" applyFill="1"/>
    <xf numFmtId="0" fontId="4" fillId="4" borderId="0" xfId="0" applyFont="1" applyFill="1"/>
    <xf numFmtId="0" fontId="0" fillId="4" borderId="0" xfId="0" applyFill="1"/>
    <xf numFmtId="44" fontId="0" fillId="4" borderId="0" xfId="1" applyFont="1" applyFill="1"/>
    <xf numFmtId="44" fontId="0" fillId="4" borderId="0" xfId="0" applyNumberFormat="1" applyFill="1"/>
    <xf numFmtId="0" fontId="2" fillId="4" borderId="0" xfId="0" applyFont="1" applyFill="1"/>
    <xf numFmtId="0" fontId="2" fillId="4" borderId="0" xfId="0" applyFont="1" applyFill="1" applyAlignment="1">
      <alignment wrapText="1"/>
    </xf>
    <xf numFmtId="164" fontId="0" fillId="4" borderId="0" xfId="2" applyNumberFormat="1" applyFont="1" applyFill="1"/>
    <xf numFmtId="164" fontId="3" fillId="4" borderId="0" xfId="0" applyNumberFormat="1" applyFont="1" applyFill="1" applyAlignment="1">
      <alignment horizontal="right"/>
    </xf>
    <xf numFmtId="0" fontId="6" fillId="4" borderId="0" xfId="0" applyFont="1" applyFill="1"/>
    <xf numFmtId="8" fontId="0" fillId="0" borderId="0" xfId="1" applyNumberFormat="1" applyFont="1"/>
    <xf numFmtId="43" fontId="0" fillId="4" borderId="0" xfId="2" applyFont="1" applyFill="1"/>
    <xf numFmtId="44" fontId="3" fillId="2" borderId="0" xfId="0" applyNumberFormat="1" applyFont="1" applyFill="1"/>
    <xf numFmtId="43" fontId="3" fillId="2" borderId="0" xfId="2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1" applyNumberFormat="1" applyFont="1" applyAlignment="1">
      <alignment horizontal="center"/>
    </xf>
    <xf numFmtId="1" fontId="0" fillId="0" borderId="0" xfId="1" applyNumberFormat="1" applyFont="1" applyFill="1" applyAlignment="1">
      <alignment horizontal="center"/>
    </xf>
    <xf numFmtId="1" fontId="0" fillId="4" borderId="0" xfId="1" applyNumberFormat="1" applyFont="1" applyFill="1" applyAlignment="1">
      <alignment horizontal="center"/>
    </xf>
    <xf numFmtId="44" fontId="0" fillId="4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 wrapText="1"/>
    </xf>
    <xf numFmtId="164" fontId="3" fillId="2" borderId="0" xfId="2" applyNumberFormat="1" applyFont="1" applyFill="1" applyAlignment="1">
      <alignment horizontal="center"/>
    </xf>
    <xf numFmtId="2" fontId="0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2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1" fontId="0" fillId="4" borderId="0" xfId="0" applyNumberFormat="1" applyFill="1" applyAlignment="1">
      <alignment horizontal="center"/>
    </xf>
    <xf numFmtId="1" fontId="0" fillId="4" borderId="0" xfId="2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/>
    </xf>
    <xf numFmtId="1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2" borderId="0" xfId="0" applyNumberFormat="1" applyFill="1" applyAlignment="1">
      <alignment vertical="center"/>
    </xf>
    <xf numFmtId="1" fontId="0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2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52918</xdr:rowOff>
    </xdr:from>
    <xdr:to>
      <xdr:col>12</xdr:col>
      <xdr:colOff>723899</xdr:colOff>
      <xdr:row>0</xdr:row>
      <xdr:rowOff>2321136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5CC468D-06C4-6686-3ACA-7E1CD6F912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81" b="39314"/>
        <a:stretch/>
      </xdr:blipFill>
      <xdr:spPr>
        <a:xfrm>
          <a:off x="1247775" y="52918"/>
          <a:ext cx="11134724" cy="2268218"/>
        </a:xfrm>
        <a:prstGeom prst="rect">
          <a:avLst/>
        </a:prstGeom>
      </xdr:spPr>
    </xdr:pic>
    <xdr:clientData/>
  </xdr:twoCellAnchor>
  <xdr:twoCellAnchor editAs="oneCell">
    <xdr:from>
      <xdr:col>10</xdr:col>
      <xdr:colOff>568325</xdr:colOff>
      <xdr:row>0</xdr:row>
      <xdr:rowOff>657785</xdr:rowOff>
    </xdr:from>
    <xdr:to>
      <xdr:col>11</xdr:col>
      <xdr:colOff>962024</xdr:colOff>
      <xdr:row>0</xdr:row>
      <xdr:rowOff>1793623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70723-07B3-52CA-3372-408F953E0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225" y="657785"/>
          <a:ext cx="1212849" cy="1135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276224</xdr:rowOff>
    </xdr:from>
    <xdr:to>
      <xdr:col>1</xdr:col>
      <xdr:colOff>1343025</xdr:colOff>
      <xdr:row>0</xdr:row>
      <xdr:rowOff>1691763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6C087F-E731-B993-7C61-4D661B127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76224"/>
          <a:ext cx="1514475" cy="1415539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0</xdr:row>
      <xdr:rowOff>600075</xdr:rowOff>
    </xdr:from>
    <xdr:to>
      <xdr:col>8</xdr:col>
      <xdr:colOff>28201</xdr:colOff>
      <xdr:row>0</xdr:row>
      <xdr:rowOff>1381125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B15281-CAAB-2F9F-8F79-9C11FE60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600075"/>
          <a:ext cx="3047626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572759</xdr:colOff>
      <xdr:row>0</xdr:row>
      <xdr:rowOff>619124</xdr:rowOff>
    </xdr:from>
    <xdr:to>
      <xdr:col>15</xdr:col>
      <xdr:colOff>323850</xdr:colOff>
      <xdr:row>0</xdr:row>
      <xdr:rowOff>1581149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E6D67E-CCAB-37A3-EC29-28D6D154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8659" y="619124"/>
          <a:ext cx="1427491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1746320</xdr:colOff>
      <xdr:row>0</xdr:row>
      <xdr:rowOff>28575</xdr:rowOff>
    </xdr:from>
    <xdr:to>
      <xdr:col>3</xdr:col>
      <xdr:colOff>66675</xdr:colOff>
      <xdr:row>0</xdr:row>
      <xdr:rowOff>1970890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A1A8CE-AB35-0A9C-2A2E-95969DE1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920" y="28575"/>
          <a:ext cx="2997130" cy="1942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219074</xdr:colOff>
      <xdr:row>0</xdr:row>
      <xdr:rowOff>47625</xdr:rowOff>
    </xdr:from>
    <xdr:to>
      <xdr:col>13</xdr:col>
      <xdr:colOff>128587</xdr:colOff>
      <xdr:row>0</xdr:row>
      <xdr:rowOff>1981200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51510A-F981-8833-F63E-D546F8C2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4" y="47625"/>
          <a:ext cx="2900363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EA3-1952-4C9B-A40D-CC41EB2A21B1}">
  <sheetPr>
    <pageSetUpPr fitToPage="1"/>
  </sheetPr>
  <dimension ref="A1:R26"/>
  <sheetViews>
    <sheetView tabSelected="1" zoomScaleNormal="100" workbookViewId="0">
      <selection activeCell="I21" sqref="I21"/>
    </sheetView>
  </sheetViews>
  <sheetFormatPr defaultRowHeight="15" x14ac:dyDescent="0.25"/>
  <cols>
    <col min="1" max="1" width="11.42578125" bestFit="1" customWidth="1"/>
    <col min="2" max="2" width="38.5703125" customWidth="1"/>
    <col min="3" max="3" width="13.42578125" customWidth="1"/>
    <col min="4" max="4" width="13" customWidth="1"/>
    <col min="5" max="5" width="13.7109375" customWidth="1"/>
    <col min="7" max="7" width="11.5703125" customWidth="1"/>
    <col min="8" max="8" width="13.28515625" customWidth="1"/>
    <col min="9" max="9" width="12.5703125" customWidth="1"/>
    <col min="10" max="10" width="11.28515625" bestFit="1" customWidth="1"/>
    <col min="11" max="11" width="12.28515625" bestFit="1" customWidth="1"/>
    <col min="12" max="12" width="14.5703125" customWidth="1"/>
    <col min="13" max="13" width="15.7109375" customWidth="1"/>
    <col min="14" max="14" width="12.5703125" bestFit="1" customWidth="1"/>
  </cols>
  <sheetData>
    <row r="1" spans="1:15" ht="186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24" customFormat="1" ht="58.5" customHeight="1" x14ac:dyDescent="0.25">
      <c r="A2" s="20"/>
      <c r="B2" s="21" t="s">
        <v>3</v>
      </c>
      <c r="C2" s="21" t="s">
        <v>5</v>
      </c>
      <c r="D2" s="21" t="s">
        <v>1</v>
      </c>
      <c r="E2" s="22" t="s">
        <v>10</v>
      </c>
      <c r="F2" s="22" t="s">
        <v>0</v>
      </c>
      <c r="G2" s="22" t="s">
        <v>4</v>
      </c>
      <c r="H2" s="22" t="s">
        <v>8</v>
      </c>
      <c r="I2" s="22" t="s">
        <v>9</v>
      </c>
      <c r="J2" s="22" t="s">
        <v>11</v>
      </c>
      <c r="K2" s="22" t="s">
        <v>12</v>
      </c>
      <c r="L2" s="22" t="s">
        <v>14</v>
      </c>
      <c r="M2" s="22" t="s">
        <v>13</v>
      </c>
      <c r="N2" s="22" t="s">
        <v>7</v>
      </c>
      <c r="O2" s="23" t="s">
        <v>6</v>
      </c>
    </row>
    <row r="3" spans="1:15" ht="15.75" x14ac:dyDescent="0.25">
      <c r="A3" s="15" t="s">
        <v>31</v>
      </c>
      <c r="B3" s="7"/>
      <c r="C3" s="8"/>
      <c r="D3" s="8"/>
      <c r="E3" s="8"/>
      <c r="F3" s="8"/>
      <c r="G3" s="8"/>
      <c r="H3" s="8"/>
      <c r="I3" s="8"/>
      <c r="J3" s="8"/>
      <c r="K3" s="17"/>
      <c r="L3" s="13"/>
      <c r="M3" s="8"/>
      <c r="N3" s="8"/>
      <c r="O3" s="8"/>
    </row>
    <row r="4" spans="1:15" x14ac:dyDescent="0.25">
      <c r="A4" s="26">
        <v>99649</v>
      </c>
      <c r="B4" t="s">
        <v>30</v>
      </c>
      <c r="C4" s="1">
        <v>37.799999999999997</v>
      </c>
      <c r="D4" s="27">
        <v>53</v>
      </c>
      <c r="E4" s="2">
        <f t="shared" ref="E4:E6" si="0">C4/D4</f>
        <v>0.71320754716981127</v>
      </c>
      <c r="F4" s="1">
        <v>19.02</v>
      </c>
      <c r="G4" s="2">
        <f t="shared" ref="G4:G5" si="1">C4-F4</f>
        <v>18.779999999999998</v>
      </c>
      <c r="H4" s="2">
        <f>G4/D4</f>
        <v>0.35433962264150937</v>
      </c>
      <c r="I4" s="5">
        <f t="shared" ref="I4:I23" si="2">E4-H4</f>
        <v>0.35886792452830191</v>
      </c>
      <c r="J4" s="36">
        <v>500</v>
      </c>
      <c r="K4" s="37">
        <f t="shared" ref="K4:K16" si="3">J4*D4</f>
        <v>26500</v>
      </c>
      <c r="L4" s="2">
        <f t="shared" ref="L4:L20" si="4">K4*I4</f>
        <v>9510</v>
      </c>
      <c r="M4" s="49">
        <v>13.49</v>
      </c>
      <c r="N4" s="35">
        <f t="shared" ref="N4:N5" si="5">SUM(J4*M4)</f>
        <v>6745</v>
      </c>
    </row>
    <row r="5" spans="1:15" x14ac:dyDescent="0.25">
      <c r="A5" s="26">
        <v>99650</v>
      </c>
      <c r="B5" t="s">
        <v>26</v>
      </c>
      <c r="C5" s="1">
        <v>37.799999999999997</v>
      </c>
      <c r="D5" s="27">
        <v>53</v>
      </c>
      <c r="E5" s="2">
        <f t="shared" si="0"/>
        <v>0.71320754716981127</v>
      </c>
      <c r="F5" s="1">
        <v>20.13</v>
      </c>
      <c r="G5" s="2">
        <f t="shared" si="1"/>
        <v>17.669999999999998</v>
      </c>
      <c r="H5" s="2">
        <f t="shared" ref="H5:H7" si="6">G5/D5</f>
        <v>0.33339622641509431</v>
      </c>
      <c r="I5" s="5">
        <f t="shared" si="2"/>
        <v>0.37981132075471696</v>
      </c>
      <c r="J5" s="37">
        <v>0</v>
      </c>
      <c r="K5" s="37">
        <f t="shared" si="3"/>
        <v>0</v>
      </c>
      <c r="L5" s="2">
        <f t="shared" si="4"/>
        <v>0</v>
      </c>
      <c r="M5" s="35">
        <v>14.28</v>
      </c>
      <c r="N5" s="35">
        <f t="shared" si="5"/>
        <v>0</v>
      </c>
    </row>
    <row r="6" spans="1:15" x14ac:dyDescent="0.25">
      <c r="A6" s="26">
        <v>91694</v>
      </c>
      <c r="B6" t="s">
        <v>15</v>
      </c>
      <c r="C6" s="6">
        <v>128.44</v>
      </c>
      <c r="D6" s="28">
        <v>160</v>
      </c>
      <c r="E6" s="2">
        <f t="shared" si="0"/>
        <v>0.80274999999999996</v>
      </c>
      <c r="F6" s="1">
        <v>49.8</v>
      </c>
      <c r="G6" s="2">
        <f>C6-F6</f>
        <v>78.64</v>
      </c>
      <c r="H6" s="2">
        <f t="shared" si="6"/>
        <v>0.49149999999999999</v>
      </c>
      <c r="I6" s="5">
        <f t="shared" si="2"/>
        <v>0.31124999999999997</v>
      </c>
      <c r="J6" s="37">
        <v>0</v>
      </c>
      <c r="K6" s="37">
        <f t="shared" si="3"/>
        <v>0</v>
      </c>
      <c r="L6" s="2">
        <f t="shared" si="4"/>
        <v>0</v>
      </c>
      <c r="M6" s="35">
        <v>35.32</v>
      </c>
      <c r="N6" s="35">
        <f>SUM(J6*M6)</f>
        <v>0</v>
      </c>
    </row>
    <row r="7" spans="1:15" x14ac:dyDescent="0.25">
      <c r="A7" s="26">
        <v>96640</v>
      </c>
      <c r="B7" t="s">
        <v>16</v>
      </c>
      <c r="C7" s="1">
        <v>36.9</v>
      </c>
      <c r="D7" s="27">
        <v>46</v>
      </c>
      <c r="E7" s="2">
        <f>C7/D7</f>
        <v>0.80217391304347818</v>
      </c>
      <c r="F7" s="16">
        <v>15.62</v>
      </c>
      <c r="G7" s="2">
        <v>27</v>
      </c>
      <c r="H7" s="2">
        <f t="shared" si="6"/>
        <v>0.58695652173913049</v>
      </c>
      <c r="I7" s="5">
        <f t="shared" si="2"/>
        <v>0.21521739130434769</v>
      </c>
      <c r="J7" s="37">
        <v>0</v>
      </c>
      <c r="K7" s="37">
        <f t="shared" si="3"/>
        <v>0</v>
      </c>
      <c r="L7" s="2">
        <f t="shared" si="4"/>
        <v>0</v>
      </c>
      <c r="M7" s="34">
        <v>11.08</v>
      </c>
      <c r="N7" s="35">
        <f>SUM(J7*M7)</f>
        <v>0</v>
      </c>
    </row>
    <row r="8" spans="1:15" ht="15.75" x14ac:dyDescent="0.25">
      <c r="A8" s="15" t="s">
        <v>32</v>
      </c>
      <c r="B8" s="7"/>
      <c r="C8" s="9"/>
      <c r="D8" s="29"/>
      <c r="E8" s="8"/>
      <c r="F8" s="8"/>
      <c r="G8" s="8"/>
      <c r="H8" s="8"/>
      <c r="I8" s="10"/>
      <c r="J8" s="31"/>
      <c r="K8" s="39"/>
      <c r="L8" s="10"/>
      <c r="M8" s="8"/>
      <c r="N8" s="8"/>
      <c r="O8" s="8"/>
    </row>
    <row r="9" spans="1:15" x14ac:dyDescent="0.25">
      <c r="A9" s="26">
        <v>99706</v>
      </c>
      <c r="B9" t="s">
        <v>17</v>
      </c>
      <c r="C9" s="1">
        <v>73.48</v>
      </c>
      <c r="D9" s="27">
        <v>96</v>
      </c>
      <c r="E9" s="1">
        <f>C9/D9</f>
        <v>0.76541666666666675</v>
      </c>
      <c r="F9" s="1">
        <v>32.89</v>
      </c>
      <c r="G9" s="2">
        <f>C9-F9</f>
        <v>40.590000000000003</v>
      </c>
      <c r="H9" s="2">
        <f>G9/D9</f>
        <v>0.42281250000000004</v>
      </c>
      <c r="I9" s="5">
        <f t="shared" si="2"/>
        <v>0.34260416666666671</v>
      </c>
      <c r="J9" s="36">
        <v>0</v>
      </c>
      <c r="K9" s="37">
        <f t="shared" si="3"/>
        <v>0</v>
      </c>
      <c r="L9" s="2">
        <f t="shared" si="4"/>
        <v>0</v>
      </c>
      <c r="M9" s="34">
        <v>23.33</v>
      </c>
      <c r="N9" s="35">
        <f>SUM(J9*M9)</f>
        <v>0</v>
      </c>
    </row>
    <row r="10" spans="1:15" x14ac:dyDescent="0.25">
      <c r="A10" s="26">
        <v>99707</v>
      </c>
      <c r="B10" t="s">
        <v>18</v>
      </c>
      <c r="C10" s="1">
        <v>73.48</v>
      </c>
      <c r="D10" s="27">
        <v>96</v>
      </c>
      <c r="E10" s="1">
        <f t="shared" ref="E10:E11" si="7">C10/D10</f>
        <v>0.76541666666666675</v>
      </c>
      <c r="F10" s="1">
        <v>32.57</v>
      </c>
      <c r="G10" s="2">
        <f>C10-F10</f>
        <v>40.910000000000004</v>
      </c>
      <c r="H10" s="2">
        <f t="shared" ref="H10:H11" si="8">G10/D10</f>
        <v>0.42614583333333339</v>
      </c>
      <c r="I10" s="5">
        <f t="shared" si="2"/>
        <v>0.33927083333333335</v>
      </c>
      <c r="J10" s="36">
        <v>0</v>
      </c>
      <c r="K10" s="37">
        <f t="shared" si="3"/>
        <v>0</v>
      </c>
      <c r="L10" s="2">
        <f t="shared" si="4"/>
        <v>0</v>
      </c>
      <c r="M10" s="35">
        <v>23.1</v>
      </c>
      <c r="N10" s="35">
        <f>SUM(J10*M10)</f>
        <v>0</v>
      </c>
    </row>
    <row r="11" spans="1:15" x14ac:dyDescent="0.25">
      <c r="A11" s="26">
        <v>99708</v>
      </c>
      <c r="B11" t="s">
        <v>19</v>
      </c>
      <c r="C11" s="1">
        <v>73.48</v>
      </c>
      <c r="D11" s="27">
        <v>96</v>
      </c>
      <c r="E11" s="1">
        <f t="shared" si="7"/>
        <v>0.76541666666666675</v>
      </c>
      <c r="F11" s="1">
        <v>32.57</v>
      </c>
      <c r="G11" s="2">
        <f>C11-F11</f>
        <v>40.910000000000004</v>
      </c>
      <c r="H11" s="2">
        <f t="shared" si="8"/>
        <v>0.42614583333333339</v>
      </c>
      <c r="I11" s="5">
        <f t="shared" si="2"/>
        <v>0.33927083333333335</v>
      </c>
      <c r="J11" s="36">
        <v>0</v>
      </c>
      <c r="K11" s="37">
        <f t="shared" si="3"/>
        <v>0</v>
      </c>
      <c r="L11" s="2">
        <f t="shared" si="4"/>
        <v>0</v>
      </c>
      <c r="M11" s="35">
        <v>23.1</v>
      </c>
      <c r="N11" s="35">
        <f>SUM(J11*M11)</f>
        <v>0</v>
      </c>
    </row>
    <row r="12" spans="1:15" ht="18.75" x14ac:dyDescent="0.3">
      <c r="A12" s="15" t="s">
        <v>33</v>
      </c>
      <c r="B12" s="7"/>
      <c r="C12" s="8"/>
      <c r="D12" s="29"/>
      <c r="E12" s="11"/>
      <c r="F12" s="11"/>
      <c r="G12" s="11"/>
      <c r="H12" s="12"/>
      <c r="I12" s="10"/>
      <c r="J12" s="32"/>
      <c r="K12" s="39"/>
      <c r="L12" s="10"/>
      <c r="M12" s="11"/>
      <c r="N12" s="8"/>
      <c r="O12" s="8"/>
    </row>
    <row r="13" spans="1:15" x14ac:dyDescent="0.25">
      <c r="A13" s="26">
        <v>90008</v>
      </c>
      <c r="B13" t="s">
        <v>20</v>
      </c>
      <c r="C13" s="1">
        <v>90.93</v>
      </c>
      <c r="D13" s="27">
        <v>112</v>
      </c>
      <c r="E13" s="2">
        <f>C13/D13</f>
        <v>0.81187500000000001</v>
      </c>
      <c r="F13" s="16">
        <v>38.03</v>
      </c>
      <c r="G13" s="2">
        <f>C13-F13</f>
        <v>52.900000000000006</v>
      </c>
      <c r="H13" s="2">
        <f>G13/D13</f>
        <v>0.47232142857142861</v>
      </c>
      <c r="I13" s="5">
        <f t="shared" si="2"/>
        <v>0.3395535714285714</v>
      </c>
      <c r="J13" s="38">
        <v>0</v>
      </c>
      <c r="K13" s="37">
        <f t="shared" si="3"/>
        <v>0</v>
      </c>
      <c r="L13" s="2">
        <f t="shared" si="4"/>
        <v>0</v>
      </c>
      <c r="M13" s="35">
        <v>26.97</v>
      </c>
      <c r="N13" s="35">
        <f>SUM(J13*M13)</f>
        <v>0</v>
      </c>
    </row>
    <row r="14" spans="1:15" x14ac:dyDescent="0.25">
      <c r="A14" s="26">
        <v>90012</v>
      </c>
      <c r="B14" t="s">
        <v>21</v>
      </c>
      <c r="C14" s="1">
        <v>85.06</v>
      </c>
      <c r="D14" s="27">
        <v>133</v>
      </c>
      <c r="E14" s="2">
        <f t="shared" ref="E14:E16" si="9">C14/D14</f>
        <v>0.6395488721804512</v>
      </c>
      <c r="F14" s="16">
        <v>41.34</v>
      </c>
      <c r="G14" s="2">
        <f>C14-F14</f>
        <v>43.72</v>
      </c>
      <c r="H14" s="2">
        <f>G14/D14</f>
        <v>0.32872180451127819</v>
      </c>
      <c r="I14" s="5">
        <f t="shared" si="2"/>
        <v>0.31082706766917301</v>
      </c>
      <c r="J14" s="38">
        <v>0</v>
      </c>
      <c r="K14" s="37">
        <f t="shared" si="3"/>
        <v>0</v>
      </c>
      <c r="L14" s="2">
        <f t="shared" si="4"/>
        <v>0</v>
      </c>
      <c r="M14" s="35">
        <v>29.32</v>
      </c>
      <c r="N14" s="35">
        <f>SUM(J14*M14)</f>
        <v>0</v>
      </c>
    </row>
    <row r="15" spans="1:15" x14ac:dyDescent="0.25">
      <c r="A15" s="26">
        <v>90013</v>
      </c>
      <c r="B15" t="s">
        <v>22</v>
      </c>
      <c r="C15" s="1">
        <v>80.599999999999994</v>
      </c>
      <c r="D15" s="27">
        <v>137</v>
      </c>
      <c r="E15" s="2">
        <f t="shared" si="9"/>
        <v>0.58832116788321165</v>
      </c>
      <c r="F15" s="16">
        <v>41.11</v>
      </c>
      <c r="G15" s="2">
        <f>C15-F15</f>
        <v>39.489999999999995</v>
      </c>
      <c r="H15" s="2">
        <f>G15/D15</f>
        <v>0.28824817518248169</v>
      </c>
      <c r="I15" s="5">
        <f t="shared" si="2"/>
        <v>0.30007299270072996</v>
      </c>
      <c r="J15" s="38">
        <v>0</v>
      </c>
      <c r="K15" s="37">
        <f t="shared" si="3"/>
        <v>0</v>
      </c>
      <c r="L15" s="2">
        <f t="shared" si="4"/>
        <v>0</v>
      </c>
      <c r="M15" s="35">
        <v>29.16</v>
      </c>
      <c r="N15" s="35">
        <f>SUM(J15*M15)</f>
        <v>0</v>
      </c>
    </row>
    <row r="16" spans="1:15" x14ac:dyDescent="0.25">
      <c r="A16" s="26">
        <v>90014</v>
      </c>
      <c r="B16" t="s">
        <v>23</v>
      </c>
      <c r="C16" s="1">
        <v>80.599999999999994</v>
      </c>
      <c r="D16" s="27">
        <v>137</v>
      </c>
      <c r="E16" s="2">
        <f t="shared" si="9"/>
        <v>0.58832116788321165</v>
      </c>
      <c r="F16" s="16">
        <v>41.11</v>
      </c>
      <c r="G16" s="2">
        <f>C16-F16</f>
        <v>39.489999999999995</v>
      </c>
      <c r="H16" s="2">
        <f>G16/D16</f>
        <v>0.28824817518248169</v>
      </c>
      <c r="I16" s="5">
        <f t="shared" si="2"/>
        <v>0.30007299270072996</v>
      </c>
      <c r="J16" s="38">
        <v>0</v>
      </c>
      <c r="K16" s="37">
        <f t="shared" si="3"/>
        <v>0</v>
      </c>
      <c r="L16" s="2">
        <f t="shared" si="4"/>
        <v>0</v>
      </c>
      <c r="M16" s="35">
        <v>29.16</v>
      </c>
      <c r="N16" s="35">
        <f>SUM(J16*M16)</f>
        <v>0</v>
      </c>
    </row>
    <row r="17" spans="1:18" ht="15.75" x14ac:dyDescent="0.25">
      <c r="A17" s="15" t="s">
        <v>34</v>
      </c>
      <c r="B17" s="7"/>
      <c r="C17" s="8"/>
      <c r="D17" s="29"/>
      <c r="E17" s="8"/>
      <c r="F17" s="8"/>
      <c r="G17" s="8"/>
      <c r="H17" s="8"/>
      <c r="I17" s="10"/>
      <c r="J17" s="31"/>
      <c r="K17" s="39"/>
      <c r="L17" s="10"/>
      <c r="M17" s="8"/>
      <c r="N17" s="8"/>
      <c r="O17" s="8"/>
    </row>
    <row r="18" spans="1:18" ht="19.149999999999999" customHeight="1" x14ac:dyDescent="0.25">
      <c r="A18" s="26">
        <v>95157</v>
      </c>
      <c r="B18" t="s">
        <v>27</v>
      </c>
      <c r="C18" s="1">
        <v>42.84</v>
      </c>
      <c r="D18" s="27">
        <v>72</v>
      </c>
      <c r="E18" s="1">
        <f>C18/D18</f>
        <v>0.59500000000000008</v>
      </c>
      <c r="F18" s="1">
        <v>11.86</v>
      </c>
      <c r="G18" s="2">
        <f>C18-F18</f>
        <v>30.980000000000004</v>
      </c>
      <c r="H18" s="2">
        <f>G18/D18</f>
        <v>0.43027777777777781</v>
      </c>
      <c r="I18" s="5">
        <v>0.17</v>
      </c>
      <c r="J18" s="36">
        <v>0</v>
      </c>
      <c r="K18" s="36">
        <f>J18*53</f>
        <v>0</v>
      </c>
      <c r="L18" s="1">
        <f>K18*I18</f>
        <v>0</v>
      </c>
      <c r="M18" s="50">
        <v>8.41</v>
      </c>
      <c r="N18" s="35">
        <f>SUM(J18*M18)</f>
        <v>0</v>
      </c>
    </row>
    <row r="19" spans="1:18" x14ac:dyDescent="0.25">
      <c r="A19" s="26">
        <v>94125</v>
      </c>
      <c r="B19" t="s">
        <v>28</v>
      </c>
      <c r="C19" s="1">
        <v>45.54</v>
      </c>
      <c r="D19" s="27">
        <v>72</v>
      </c>
      <c r="E19" s="1">
        <f t="shared" ref="E19:E20" si="10">C19/D19</f>
        <v>0.63249999999999995</v>
      </c>
      <c r="F19" s="1">
        <v>11.86</v>
      </c>
      <c r="G19" s="2">
        <f>C19-F19</f>
        <v>33.68</v>
      </c>
      <c r="H19" s="2">
        <f>G19/D19</f>
        <v>0.46777777777777779</v>
      </c>
      <c r="I19" s="5">
        <f t="shared" si="2"/>
        <v>0.16472222222222216</v>
      </c>
      <c r="J19" s="36">
        <v>0</v>
      </c>
      <c r="K19" s="36">
        <f t="shared" ref="K19:K20" si="11">J19*53</f>
        <v>0</v>
      </c>
      <c r="L19" s="1">
        <f>K19*I19</f>
        <v>0</v>
      </c>
      <c r="M19" s="50">
        <v>8.41</v>
      </c>
      <c r="N19" s="35">
        <f>SUM(J19*M19)</f>
        <v>0</v>
      </c>
    </row>
    <row r="20" spans="1:18" x14ac:dyDescent="0.25">
      <c r="A20" s="26">
        <v>96041</v>
      </c>
      <c r="B20" t="s">
        <v>29</v>
      </c>
      <c r="C20" s="1">
        <v>31.4</v>
      </c>
      <c r="D20" s="27">
        <v>40</v>
      </c>
      <c r="E20" s="1">
        <f t="shared" si="10"/>
        <v>0.78499999999999992</v>
      </c>
      <c r="F20" s="1">
        <v>6.58</v>
      </c>
      <c r="G20" s="2">
        <f>C20-F20</f>
        <v>24.82</v>
      </c>
      <c r="H20" s="2">
        <f>G20/40</f>
        <v>0.62050000000000005</v>
      </c>
      <c r="I20" s="5">
        <v>0.17</v>
      </c>
      <c r="J20" s="36">
        <v>0</v>
      </c>
      <c r="K20" s="36">
        <f t="shared" si="11"/>
        <v>0</v>
      </c>
      <c r="L20" s="2">
        <f t="shared" si="4"/>
        <v>0</v>
      </c>
      <c r="M20" s="25">
        <v>4.67</v>
      </c>
      <c r="N20" s="35">
        <f>SUM(J20*M20)</f>
        <v>0</v>
      </c>
    </row>
    <row r="21" spans="1:18" ht="15.75" x14ac:dyDescent="0.25">
      <c r="A21" s="15" t="s">
        <v>35</v>
      </c>
      <c r="B21" s="8"/>
      <c r="C21" s="9"/>
      <c r="D21" s="30"/>
      <c r="E21" s="8"/>
      <c r="F21" s="8"/>
      <c r="G21" s="8"/>
      <c r="H21" s="8"/>
      <c r="I21" s="10"/>
      <c r="J21" s="31"/>
      <c r="K21" s="40" t="s">
        <v>2</v>
      </c>
      <c r="L21" s="10" t="s">
        <v>2</v>
      </c>
      <c r="M21" s="14" t="s">
        <v>2</v>
      </c>
      <c r="N21" s="8"/>
      <c r="O21" s="8"/>
    </row>
    <row r="22" spans="1:18" s="48" customFormat="1" ht="49.15" customHeight="1" x14ac:dyDescent="0.25">
      <c r="A22" s="26">
        <v>96523</v>
      </c>
      <c r="B22" s="41" t="s">
        <v>24</v>
      </c>
      <c r="C22" s="42">
        <v>59.55</v>
      </c>
      <c r="D22" s="43">
        <v>34</v>
      </c>
      <c r="E22" s="44">
        <f>C22/34</f>
        <v>1.7514705882352941</v>
      </c>
      <c r="F22" s="42">
        <v>19.64</v>
      </c>
      <c r="G22" s="44">
        <f>C22-F22</f>
        <v>39.909999999999997</v>
      </c>
      <c r="H22" s="44">
        <f>G22/34</f>
        <v>1.1738235294117647</v>
      </c>
      <c r="I22" s="45">
        <f t="shared" si="2"/>
        <v>0.5776470588235294</v>
      </c>
      <c r="J22" s="46">
        <v>0</v>
      </c>
      <c r="K22" s="47">
        <f>J22*D22</f>
        <v>0</v>
      </c>
      <c r="L22" s="42">
        <f>K22*I22</f>
        <v>0</v>
      </c>
      <c r="M22" s="26">
        <v>13.93</v>
      </c>
      <c r="N22" s="51">
        <f>SUM(J22*M22)</f>
        <v>0</v>
      </c>
    </row>
    <row r="23" spans="1:18" s="48" customFormat="1" ht="38.450000000000003" customHeight="1" x14ac:dyDescent="0.25">
      <c r="A23" s="26">
        <v>96210</v>
      </c>
      <c r="B23" s="41" t="s">
        <v>25</v>
      </c>
      <c r="C23" s="42">
        <v>39.700000000000003</v>
      </c>
      <c r="D23" s="43">
        <v>20</v>
      </c>
      <c r="E23" s="44">
        <f>C23/D23</f>
        <v>1.9850000000000001</v>
      </c>
      <c r="F23" s="42">
        <v>11.12</v>
      </c>
      <c r="G23" s="44">
        <f>C23-F23</f>
        <v>28.580000000000005</v>
      </c>
      <c r="H23" s="44">
        <f>G23/29</f>
        <v>0.98551724137931052</v>
      </c>
      <c r="I23" s="45">
        <f t="shared" si="2"/>
        <v>0.99948275862068958</v>
      </c>
      <c r="J23" s="47">
        <v>0</v>
      </c>
      <c r="K23" s="47">
        <f>J23*D23</f>
        <v>0</v>
      </c>
      <c r="L23" s="42">
        <f>K23*I23</f>
        <v>0</v>
      </c>
      <c r="M23" s="26">
        <v>7.89</v>
      </c>
      <c r="N23" s="51">
        <f>SUM(J23*M23)</f>
        <v>0</v>
      </c>
    </row>
    <row r="24" spans="1:18" x14ac:dyDescent="0.25">
      <c r="G24" s="2" t="s">
        <v>2</v>
      </c>
      <c r="J24" s="33">
        <f>SUM(J4:J23)</f>
        <v>500</v>
      </c>
      <c r="L24" s="18">
        <f>SUM(L4:L23)</f>
        <v>9510</v>
      </c>
      <c r="N24" s="19">
        <f>SUM(N4:N23)</f>
        <v>6745</v>
      </c>
      <c r="R24" s="4">
        <f>N24/36000</f>
        <v>0.18736111111111112</v>
      </c>
    </row>
    <row r="26" spans="1:18" x14ac:dyDescent="0.25">
      <c r="I26" s="3"/>
    </row>
  </sheetData>
  <mergeCells count="1">
    <mergeCell ref="A1:O1"/>
  </mergeCells>
  <printOptions horizontalCentered="1"/>
  <pageMargins left="0.2" right="0.2" top="0.75" bottom="0.75" header="0.3" footer="0.3"/>
  <pageSetup scale="63" orientation="landscape" r:id="rId1"/>
  <headerFooter>
    <oddFooter>&amp;LSCHOOL YEAR 2024/2025</oddFooter>
  </headerFooter>
  <ignoredErrors>
    <ignoredError sqref="H4:H7 H9:H11 H13:H16 H18:H20 H22:H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78A0-D1E4-434A-9361-EDA8F35390F7}">
  <sheetPr>
    <pageSetUpPr fitToPage="1"/>
  </sheetPr>
  <dimension ref="A1:P17"/>
  <sheetViews>
    <sheetView workbookViewId="0">
      <selection activeCell="C9" sqref="C9"/>
    </sheetView>
  </sheetViews>
  <sheetFormatPr defaultRowHeight="15" x14ac:dyDescent="0.25"/>
  <cols>
    <col min="2" max="2" width="57.7109375" bestFit="1" customWidth="1"/>
    <col min="3" max="3" width="12.42578125" bestFit="1" customWidth="1"/>
    <col min="4" max="4" width="12.5703125" bestFit="1" customWidth="1"/>
    <col min="5" max="5" width="10" customWidth="1"/>
    <col min="6" max="6" width="12.42578125" customWidth="1"/>
    <col min="8" max="8" width="12.28515625" customWidth="1"/>
    <col min="9" max="9" width="13.140625" customWidth="1"/>
    <col min="10" max="10" width="11.28515625" customWidth="1"/>
    <col min="11" max="11" width="11.7109375" customWidth="1"/>
    <col min="12" max="12" width="10.5703125" customWidth="1"/>
    <col min="13" max="13" width="11.28515625" customWidth="1"/>
    <col min="14" max="14" width="12.42578125" customWidth="1"/>
    <col min="15" max="15" width="12.7109375" customWidth="1"/>
  </cols>
  <sheetData>
    <row r="1" spans="1:16" ht="156.7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47.25" x14ac:dyDescent="0.25">
      <c r="A2" s="20"/>
      <c r="B2" s="21" t="s">
        <v>3</v>
      </c>
      <c r="C2" s="21" t="s">
        <v>5</v>
      </c>
      <c r="D2" s="21" t="s">
        <v>1</v>
      </c>
      <c r="E2" s="22" t="s">
        <v>50</v>
      </c>
      <c r="F2" s="22" t="s">
        <v>10</v>
      </c>
      <c r="G2" s="22" t="s">
        <v>0</v>
      </c>
      <c r="H2" s="22" t="s">
        <v>4</v>
      </c>
      <c r="I2" s="22" t="s">
        <v>8</v>
      </c>
      <c r="J2" s="22" t="s">
        <v>9</v>
      </c>
      <c r="K2" s="22" t="s">
        <v>11</v>
      </c>
      <c r="L2" s="22" t="s">
        <v>12</v>
      </c>
      <c r="M2" s="22" t="s">
        <v>14</v>
      </c>
      <c r="N2" s="22" t="s">
        <v>13</v>
      </c>
      <c r="O2" s="22" t="s">
        <v>7</v>
      </c>
      <c r="P2" s="23" t="s">
        <v>6</v>
      </c>
    </row>
    <row r="3" spans="1:16" ht="15.75" x14ac:dyDescent="0.25">
      <c r="A3" s="15" t="s">
        <v>36</v>
      </c>
      <c r="B3" s="7"/>
      <c r="C3" s="8"/>
      <c r="D3" s="8"/>
      <c r="E3" s="8"/>
      <c r="F3" s="8"/>
      <c r="G3" s="8"/>
      <c r="H3" s="8"/>
      <c r="I3" s="8"/>
      <c r="J3" s="8"/>
      <c r="K3" s="8"/>
      <c r="L3" s="17"/>
      <c r="M3" s="13"/>
      <c r="N3" s="8"/>
      <c r="O3" s="8"/>
      <c r="P3" s="8"/>
    </row>
    <row r="4" spans="1:16" x14ac:dyDescent="0.25">
      <c r="A4" s="26">
        <v>5210</v>
      </c>
      <c r="B4" t="s">
        <v>40</v>
      </c>
      <c r="C4" s="1">
        <v>57.63</v>
      </c>
      <c r="D4" s="27">
        <v>60</v>
      </c>
      <c r="E4" s="27" t="s">
        <v>51</v>
      </c>
      <c r="F4" s="2">
        <f t="shared" ref="F4:F6" si="0">C4/D4</f>
        <v>0.96050000000000002</v>
      </c>
      <c r="G4" s="1">
        <v>3.68</v>
      </c>
      <c r="H4" s="2">
        <f t="shared" ref="H4:H5" si="1">C4-G4</f>
        <v>53.95</v>
      </c>
      <c r="I4" s="2">
        <f>H4/D4</f>
        <v>0.89916666666666667</v>
      </c>
      <c r="J4" s="5">
        <f t="shared" ref="J4:J16" si="2">F4-I4</f>
        <v>6.1333333333333351E-2</v>
      </c>
      <c r="K4" s="36">
        <v>0</v>
      </c>
      <c r="L4" s="37">
        <f t="shared" ref="L4:L15" si="3">K4*D4</f>
        <v>0</v>
      </c>
      <c r="M4" s="2">
        <f t="shared" ref="M4:M15" si="4">L4*J4</f>
        <v>0</v>
      </c>
      <c r="N4" s="49">
        <v>0</v>
      </c>
      <c r="O4" s="35">
        <f t="shared" ref="O4:O5" si="5">SUM(K4*N4)</f>
        <v>0</v>
      </c>
    </row>
    <row r="5" spans="1:16" x14ac:dyDescent="0.25">
      <c r="A5" s="26">
        <v>5211</v>
      </c>
      <c r="B5" t="s">
        <v>41</v>
      </c>
      <c r="C5" s="1">
        <v>58.71</v>
      </c>
      <c r="D5" s="27">
        <v>60</v>
      </c>
      <c r="E5" s="27" t="s">
        <v>51</v>
      </c>
      <c r="F5" s="2">
        <f t="shared" si="0"/>
        <v>0.97850000000000004</v>
      </c>
      <c r="G5" s="1">
        <v>3.62</v>
      </c>
      <c r="H5" s="2">
        <f t="shared" si="1"/>
        <v>55.09</v>
      </c>
      <c r="I5" s="2">
        <f t="shared" ref="I5:I7" si="6">H5/D5</f>
        <v>0.91816666666666669</v>
      </c>
      <c r="J5" s="5">
        <f t="shared" si="2"/>
        <v>6.033333333333335E-2</v>
      </c>
      <c r="K5" s="37">
        <v>0</v>
      </c>
      <c r="L5" s="37">
        <f t="shared" si="3"/>
        <v>0</v>
      </c>
      <c r="M5" s="2">
        <f t="shared" si="4"/>
        <v>0</v>
      </c>
      <c r="N5" s="35">
        <v>0</v>
      </c>
      <c r="O5" s="35">
        <f t="shared" si="5"/>
        <v>0</v>
      </c>
    </row>
    <row r="6" spans="1:16" x14ac:dyDescent="0.25">
      <c r="A6" s="26">
        <v>5213</v>
      </c>
      <c r="B6" t="s">
        <v>42</v>
      </c>
      <c r="C6" s="6">
        <v>57.9</v>
      </c>
      <c r="D6" s="28">
        <v>60</v>
      </c>
      <c r="E6" s="27" t="s">
        <v>51</v>
      </c>
      <c r="F6" s="2">
        <f t="shared" si="0"/>
        <v>0.96499999999999997</v>
      </c>
      <c r="G6" s="1">
        <v>4.0199999999999996</v>
      </c>
      <c r="H6" s="2">
        <f t="shared" ref="H6:H16" si="7">C6-G6</f>
        <v>53.879999999999995</v>
      </c>
      <c r="I6" s="2">
        <f t="shared" si="6"/>
        <v>0.89799999999999991</v>
      </c>
      <c r="J6" s="5">
        <f t="shared" si="2"/>
        <v>6.700000000000006E-2</v>
      </c>
      <c r="K6" s="37">
        <v>0</v>
      </c>
      <c r="L6" s="37">
        <f t="shared" si="3"/>
        <v>0</v>
      </c>
      <c r="M6" s="2">
        <f t="shared" si="4"/>
        <v>0</v>
      </c>
      <c r="N6" s="35">
        <v>0</v>
      </c>
      <c r="O6" s="35">
        <f t="shared" ref="O6:O16" si="8">SUM(K6*N6)</f>
        <v>0</v>
      </c>
    </row>
    <row r="7" spans="1:16" x14ac:dyDescent="0.25">
      <c r="A7" s="26">
        <v>5216</v>
      </c>
      <c r="B7" t="s">
        <v>43</v>
      </c>
      <c r="C7" s="1">
        <v>60.4</v>
      </c>
      <c r="D7" s="27">
        <v>60</v>
      </c>
      <c r="E7" s="27" t="s">
        <v>51</v>
      </c>
      <c r="F7" s="2">
        <f>C7/D7</f>
        <v>1.0066666666666666</v>
      </c>
      <c r="G7" s="1">
        <v>5.57</v>
      </c>
      <c r="H7" s="2">
        <f t="shared" si="7"/>
        <v>54.83</v>
      </c>
      <c r="I7" s="2">
        <f t="shared" si="6"/>
        <v>0.91383333333333328</v>
      </c>
      <c r="J7" s="5">
        <f t="shared" si="2"/>
        <v>9.2833333333333323E-2</v>
      </c>
      <c r="K7" s="37">
        <v>0</v>
      </c>
      <c r="L7" s="37">
        <f t="shared" si="3"/>
        <v>0</v>
      </c>
      <c r="M7" s="2">
        <f t="shared" si="4"/>
        <v>0</v>
      </c>
      <c r="N7" s="34">
        <v>0</v>
      </c>
      <c r="O7" s="35">
        <f t="shared" si="8"/>
        <v>0</v>
      </c>
    </row>
    <row r="8" spans="1:16" x14ac:dyDescent="0.25">
      <c r="A8" s="26">
        <v>5218</v>
      </c>
      <c r="B8" t="s">
        <v>44</v>
      </c>
      <c r="C8" s="1">
        <v>57.02</v>
      </c>
      <c r="D8" s="27">
        <v>60</v>
      </c>
      <c r="E8" s="27" t="s">
        <v>51</v>
      </c>
      <c r="F8" s="1">
        <f>C8/D8</f>
        <v>0.95033333333333336</v>
      </c>
      <c r="G8" s="1">
        <v>3.28</v>
      </c>
      <c r="H8" s="2">
        <f t="shared" si="7"/>
        <v>53.74</v>
      </c>
      <c r="I8" s="2">
        <f>H8/D8</f>
        <v>0.89566666666666672</v>
      </c>
      <c r="J8" s="5">
        <f t="shared" si="2"/>
        <v>5.4666666666666641E-2</v>
      </c>
      <c r="K8" s="36">
        <v>0</v>
      </c>
      <c r="L8" s="37">
        <f t="shared" si="3"/>
        <v>0</v>
      </c>
      <c r="M8" s="2">
        <f t="shared" si="4"/>
        <v>0</v>
      </c>
      <c r="N8" s="34">
        <v>0</v>
      </c>
      <c r="O8" s="35">
        <f t="shared" si="8"/>
        <v>0</v>
      </c>
    </row>
    <row r="9" spans="1:16" x14ac:dyDescent="0.25">
      <c r="A9" s="26">
        <v>5220</v>
      </c>
      <c r="B9" t="s">
        <v>37</v>
      </c>
      <c r="C9" s="1">
        <v>68.5</v>
      </c>
      <c r="D9" s="27">
        <v>90</v>
      </c>
      <c r="E9" s="27" t="s">
        <v>52</v>
      </c>
      <c r="F9" s="1">
        <f t="shared" ref="F9:F10" si="9">C9/D9</f>
        <v>0.76111111111111107</v>
      </c>
      <c r="G9" s="1">
        <v>3.98</v>
      </c>
      <c r="H9" s="2">
        <f t="shared" si="7"/>
        <v>64.52</v>
      </c>
      <c r="I9" s="2">
        <f t="shared" ref="I9:I10" si="10">H9/D9</f>
        <v>0.7168888888888888</v>
      </c>
      <c r="J9" s="5">
        <f t="shared" si="2"/>
        <v>4.4222222222222274E-2</v>
      </c>
      <c r="K9" s="36">
        <v>0</v>
      </c>
      <c r="L9" s="37">
        <f t="shared" si="3"/>
        <v>0</v>
      </c>
      <c r="M9" s="2">
        <f t="shared" si="4"/>
        <v>0</v>
      </c>
      <c r="N9" s="35">
        <v>0</v>
      </c>
      <c r="O9" s="35">
        <f t="shared" si="8"/>
        <v>0</v>
      </c>
    </row>
    <row r="10" spans="1:16" x14ac:dyDescent="0.25">
      <c r="A10" s="26">
        <v>5221</v>
      </c>
      <c r="B10" t="s">
        <v>38</v>
      </c>
      <c r="C10" s="1">
        <v>72.83</v>
      </c>
      <c r="D10" s="27">
        <v>90</v>
      </c>
      <c r="E10" s="27" t="s">
        <v>52</v>
      </c>
      <c r="F10" s="1">
        <f t="shared" si="9"/>
        <v>0.80922222222222218</v>
      </c>
      <c r="G10" s="1">
        <v>3.3</v>
      </c>
      <c r="H10" s="2">
        <f t="shared" si="7"/>
        <v>69.53</v>
      </c>
      <c r="I10" s="2">
        <f t="shared" si="10"/>
        <v>0.77255555555555555</v>
      </c>
      <c r="J10" s="5">
        <f t="shared" si="2"/>
        <v>3.6666666666666625E-2</v>
      </c>
      <c r="K10" s="36">
        <v>0</v>
      </c>
      <c r="L10" s="37">
        <f t="shared" si="3"/>
        <v>0</v>
      </c>
      <c r="M10" s="2">
        <f t="shared" si="4"/>
        <v>0</v>
      </c>
      <c r="N10" s="35">
        <v>0</v>
      </c>
      <c r="O10" s="35">
        <f t="shared" si="8"/>
        <v>0</v>
      </c>
    </row>
    <row r="11" spans="1:16" x14ac:dyDescent="0.25">
      <c r="A11" s="26">
        <v>5811</v>
      </c>
      <c r="B11" t="s">
        <v>45</v>
      </c>
      <c r="C11" s="1">
        <v>96.72</v>
      </c>
      <c r="D11" s="27">
        <v>96</v>
      </c>
      <c r="E11" s="27" t="s">
        <v>51</v>
      </c>
      <c r="F11" s="2">
        <f>C11/D11</f>
        <v>1.0075000000000001</v>
      </c>
      <c r="G11" s="1">
        <v>5.81</v>
      </c>
      <c r="H11" s="2">
        <f t="shared" si="7"/>
        <v>90.91</v>
      </c>
      <c r="I11" s="2">
        <f t="shared" ref="I11:I16" si="11">H11/D11</f>
        <v>0.94697916666666659</v>
      </c>
      <c r="J11" s="5">
        <f t="shared" si="2"/>
        <v>6.0520833333333468E-2</v>
      </c>
      <c r="K11" s="38">
        <v>0</v>
      </c>
      <c r="L11" s="37">
        <f t="shared" si="3"/>
        <v>0</v>
      </c>
      <c r="M11" s="2">
        <f t="shared" si="4"/>
        <v>0</v>
      </c>
      <c r="N11" s="35">
        <v>0</v>
      </c>
      <c r="O11" s="35">
        <f t="shared" si="8"/>
        <v>0</v>
      </c>
    </row>
    <row r="12" spans="1:16" x14ac:dyDescent="0.25">
      <c r="A12" s="26">
        <v>5818</v>
      </c>
      <c r="B12" t="s">
        <v>46</v>
      </c>
      <c r="C12" s="1">
        <v>102.24</v>
      </c>
      <c r="D12" s="27">
        <v>96</v>
      </c>
      <c r="E12" s="27" t="s">
        <v>51</v>
      </c>
      <c r="F12" s="2">
        <f t="shared" ref="F12:F15" si="12">C12/D12</f>
        <v>1.0649999999999999</v>
      </c>
      <c r="G12" s="1">
        <v>5.26</v>
      </c>
      <c r="H12" s="2">
        <f t="shared" si="7"/>
        <v>96.97999999999999</v>
      </c>
      <c r="I12" s="2">
        <f t="shared" si="11"/>
        <v>1.0102083333333332</v>
      </c>
      <c r="J12" s="5">
        <f t="shared" si="2"/>
        <v>5.4791666666666794E-2</v>
      </c>
      <c r="K12" s="38">
        <v>0</v>
      </c>
      <c r="L12" s="37">
        <f t="shared" si="3"/>
        <v>0</v>
      </c>
      <c r="M12" s="2">
        <f t="shared" si="4"/>
        <v>0</v>
      </c>
      <c r="N12" s="35">
        <v>0</v>
      </c>
      <c r="O12" s="35">
        <f t="shared" si="8"/>
        <v>0</v>
      </c>
    </row>
    <row r="13" spans="1:16" x14ac:dyDescent="0.25">
      <c r="A13" s="26">
        <v>5828</v>
      </c>
      <c r="B13" t="s">
        <v>39</v>
      </c>
      <c r="C13" s="1">
        <v>79.5</v>
      </c>
      <c r="D13" s="27">
        <v>96</v>
      </c>
      <c r="E13" s="27" t="s">
        <v>52</v>
      </c>
      <c r="F13" s="2">
        <f t="shared" si="12"/>
        <v>0.828125</v>
      </c>
      <c r="G13" s="1">
        <v>4.0199999999999996</v>
      </c>
      <c r="H13" s="2">
        <f t="shared" si="7"/>
        <v>75.48</v>
      </c>
      <c r="I13" s="2">
        <f t="shared" si="11"/>
        <v>0.78625</v>
      </c>
      <c r="J13" s="5">
        <f t="shared" si="2"/>
        <v>4.1874999999999996E-2</v>
      </c>
      <c r="K13" s="38">
        <v>0</v>
      </c>
      <c r="L13" s="37">
        <f t="shared" si="3"/>
        <v>0</v>
      </c>
      <c r="M13" s="2">
        <f t="shared" si="4"/>
        <v>0</v>
      </c>
      <c r="N13" s="35">
        <v>0</v>
      </c>
      <c r="O13" s="35">
        <f t="shared" si="8"/>
        <v>0</v>
      </c>
    </row>
    <row r="14" spans="1:16" x14ac:dyDescent="0.25">
      <c r="A14" s="26">
        <v>21072</v>
      </c>
      <c r="B14" t="s">
        <v>47</v>
      </c>
      <c r="C14" s="1">
        <v>71.12</v>
      </c>
      <c r="D14" s="27">
        <v>72</v>
      </c>
      <c r="E14" s="27" t="s">
        <v>53</v>
      </c>
      <c r="F14" s="2">
        <f t="shared" si="12"/>
        <v>0.98777777777777787</v>
      </c>
      <c r="G14" s="1">
        <v>7.32</v>
      </c>
      <c r="H14" s="2">
        <f t="shared" si="7"/>
        <v>63.800000000000004</v>
      </c>
      <c r="I14" s="2">
        <f t="shared" si="11"/>
        <v>0.88611111111111118</v>
      </c>
      <c r="J14" s="5">
        <f t="shared" si="2"/>
        <v>0.10166666666666668</v>
      </c>
      <c r="K14" s="38">
        <v>0</v>
      </c>
      <c r="L14" s="37">
        <f t="shared" si="3"/>
        <v>0</v>
      </c>
      <c r="M14" s="2">
        <f t="shared" si="4"/>
        <v>0</v>
      </c>
      <c r="N14" s="35">
        <v>0</v>
      </c>
      <c r="O14" s="35">
        <f t="shared" si="8"/>
        <v>0</v>
      </c>
    </row>
    <row r="15" spans="1:16" x14ac:dyDescent="0.25">
      <c r="A15" s="26">
        <v>21200</v>
      </c>
      <c r="B15" t="s">
        <v>48</v>
      </c>
      <c r="C15" s="1">
        <v>78.23</v>
      </c>
      <c r="D15" s="27">
        <v>96</v>
      </c>
      <c r="E15" s="27" t="s">
        <v>54</v>
      </c>
      <c r="F15" s="2">
        <f t="shared" si="12"/>
        <v>0.81489583333333337</v>
      </c>
      <c r="G15" s="1">
        <v>6.44</v>
      </c>
      <c r="H15" s="2">
        <f t="shared" si="7"/>
        <v>71.790000000000006</v>
      </c>
      <c r="I15" s="2">
        <f t="shared" si="11"/>
        <v>0.7478125000000001</v>
      </c>
      <c r="J15" s="5">
        <f t="shared" si="2"/>
        <v>6.7083333333333273E-2</v>
      </c>
      <c r="K15" s="38">
        <v>0</v>
      </c>
      <c r="L15" s="37">
        <f t="shared" si="3"/>
        <v>0</v>
      </c>
      <c r="M15" s="2">
        <f t="shared" si="4"/>
        <v>0</v>
      </c>
      <c r="N15" s="35">
        <v>0</v>
      </c>
      <c r="O15" s="35">
        <f t="shared" si="8"/>
        <v>0</v>
      </c>
    </row>
    <row r="16" spans="1:16" x14ac:dyDescent="0.25">
      <c r="A16" s="26">
        <v>33212</v>
      </c>
      <c r="B16" t="s">
        <v>49</v>
      </c>
      <c r="C16" s="1">
        <v>88.45</v>
      </c>
      <c r="D16" s="27">
        <v>96</v>
      </c>
      <c r="E16" s="27" t="s">
        <v>55</v>
      </c>
      <c r="F16" s="1">
        <f>C16/D16</f>
        <v>0.9213541666666667</v>
      </c>
      <c r="G16" s="1">
        <v>6.44</v>
      </c>
      <c r="H16" s="2">
        <f t="shared" si="7"/>
        <v>82.01</v>
      </c>
      <c r="I16" s="2">
        <f t="shared" si="11"/>
        <v>0.85427083333333342</v>
      </c>
      <c r="J16" s="5">
        <f t="shared" si="2"/>
        <v>6.7083333333333273E-2</v>
      </c>
      <c r="K16" s="36">
        <v>0</v>
      </c>
      <c r="L16" s="36">
        <f>K16*53</f>
        <v>0</v>
      </c>
      <c r="M16" s="1">
        <f>L16*J16</f>
        <v>0</v>
      </c>
      <c r="N16" s="50">
        <v>0</v>
      </c>
      <c r="O16" s="35">
        <f t="shared" si="8"/>
        <v>0</v>
      </c>
    </row>
    <row r="17" spans="8:15" x14ac:dyDescent="0.25">
      <c r="H17" s="2" t="s">
        <v>2</v>
      </c>
      <c r="K17" s="33">
        <f>SUM(K6:K16)</f>
        <v>0</v>
      </c>
      <c r="M17" s="18">
        <f>SUM(M4:M16)</f>
        <v>0</v>
      </c>
      <c r="O17" s="19">
        <f>SUM(O4:O16)</f>
        <v>0</v>
      </c>
    </row>
  </sheetData>
  <mergeCells count="1">
    <mergeCell ref="A1:P1"/>
  </mergeCells>
  <printOptions horizontalCentered="1"/>
  <pageMargins left="0.2" right="0.2" top="0.75" bottom="0.75" header="0.3" footer="0.3"/>
  <pageSetup scale="59" orientation="landscape" r:id="rId1"/>
  <headerFooter>
    <oddFooter>&amp;LSCHOOL YEAR 2024 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596E414F25D246916F01DFFF9721CA" ma:contentTypeVersion="2" ma:contentTypeDescription="Create a new document." ma:contentTypeScope="" ma:versionID="4445575616f4aff3307783e53e5e101a">
  <xsd:schema xmlns:xsd="http://www.w3.org/2001/XMLSchema" xmlns:xs="http://www.w3.org/2001/XMLSchema" xmlns:p="http://schemas.microsoft.com/office/2006/metadata/properties" xmlns:ns3="cded5b55-2da7-4e86-ae4c-135e1882d626" targetNamespace="http://schemas.microsoft.com/office/2006/metadata/properties" ma:root="true" ma:fieldsID="d2ef45dcd631fb7c39ab1f843399ba6b" ns3:_="">
    <xsd:import namespace="cded5b55-2da7-4e86-ae4c-135e1882d6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d5b55-2da7-4e86-ae4c-135e1882d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46907D-2CF3-40D2-A5FF-C8754B3A3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ed5b55-2da7-4e86-ae4c-135e1882d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493F9B-D2E8-49F9-979D-E980C7327F35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ed5b55-2da7-4e86-ae4c-135e1882d626"/>
  </ds:schemaRefs>
</ds:datastoreItem>
</file>

<file path=customXml/itemProps3.xml><?xml version="1.0" encoding="utf-8"?>
<ds:datastoreItem xmlns:ds="http://schemas.openxmlformats.org/officeDocument/2006/customXml" ds:itemID="{3D3DD329-D71A-4F72-BA77-31CB9D156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Chicken SY25</vt:lpstr>
      <vt:lpstr>Fernandos SY25</vt:lpstr>
      <vt:lpstr>'Chicken SY25'!Print_Area</vt:lpstr>
      <vt:lpstr>'Fernandos SY25'!Print_Area</vt:lpstr>
    </vt:vector>
  </TitlesOfParts>
  <Company>Foster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Russin, Gary</dc:creator>
  <cp:lastModifiedBy>Romley, Kathleen M.</cp:lastModifiedBy>
  <cp:lastPrinted>2023-12-13T22:23:31Z</cp:lastPrinted>
  <dcterms:created xsi:type="dcterms:W3CDTF">2023-02-22T16:08:24Z</dcterms:created>
  <dcterms:modified xsi:type="dcterms:W3CDTF">2024-02-29T16:58:56Z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0x010100B6596E414F25D246916F01DFFF9721CA</vt:lpwstr>
  </property>
</Properties>
</file>